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enkoev\Desktop\комп макаренко\Макаренко\макаренко\Прогноз 17-19\общественное обсуждение проекта прогноза\"/>
    </mc:Choice>
  </mc:AlternateContent>
  <bookViews>
    <workbookView xWindow="-45" yWindow="6375" windowWidth="19290" windowHeight="10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52511"/>
</workbook>
</file>

<file path=xl/calcChain.xml><?xml version="1.0" encoding="utf-8"?>
<calcChain xmlns="http://schemas.openxmlformats.org/spreadsheetml/2006/main">
  <c r="F61" i="1" l="1"/>
  <c r="G61" i="1"/>
  <c r="H61" i="1"/>
  <c r="D55" i="1"/>
  <c r="E54" i="1"/>
  <c r="E55" i="1" s="1"/>
  <c r="F54" i="1"/>
  <c r="F55" i="1" s="1"/>
  <c r="G54" i="1"/>
  <c r="G55" i="1" s="1"/>
  <c r="H54" i="1"/>
  <c r="H55" i="1" s="1"/>
  <c r="E51" i="1"/>
  <c r="F51" i="1"/>
  <c r="G51" i="1"/>
  <c r="H51" i="1"/>
  <c r="H38" i="1"/>
  <c r="H35" i="1"/>
  <c r="H32" i="1"/>
  <c r="H29" i="1"/>
  <c r="H27" i="1"/>
  <c r="H21" i="1"/>
  <c r="F18" i="1"/>
  <c r="G18" i="1"/>
  <c r="H18" i="1"/>
  <c r="E9" i="1"/>
  <c r="F9" i="1"/>
  <c r="G9" i="1"/>
  <c r="H9" i="1"/>
  <c r="D9" i="1"/>
  <c r="E18" i="1"/>
  <c r="F15" i="1"/>
  <c r="G15" i="1"/>
  <c r="H15" i="1"/>
  <c r="E15" i="1"/>
  <c r="F12" i="1"/>
  <c r="G12" i="1"/>
  <c r="H12" i="1"/>
  <c r="E12" i="1"/>
  <c r="E6" i="1"/>
  <c r="F6" i="1"/>
  <c r="G6" i="1"/>
  <c r="H6" i="1"/>
  <c r="G38" i="1"/>
  <c r="F38" i="1"/>
  <c r="E38" i="1"/>
  <c r="D38" i="1"/>
  <c r="G35" i="1"/>
  <c r="F35" i="1"/>
  <c r="E35" i="1"/>
  <c r="D35" i="1"/>
  <c r="G29" i="1"/>
  <c r="F29" i="1"/>
  <c r="E29" i="1"/>
  <c r="D29" i="1"/>
  <c r="G27" i="1"/>
  <c r="F27" i="1"/>
  <c r="E27" i="1"/>
  <c r="D27" i="1"/>
  <c r="G21" i="1"/>
  <c r="F21" i="1"/>
  <c r="E21" i="1"/>
  <c r="D21" i="1"/>
  <c r="D46" i="1" l="1"/>
  <c r="D51" i="1"/>
  <c r="D44" i="1"/>
  <c r="D41" i="1"/>
  <c r="E46" i="1" l="1"/>
  <c r="F46" i="1"/>
  <c r="G46" i="1"/>
  <c r="H46" i="1"/>
  <c r="E49" i="1"/>
  <c r="F49" i="1"/>
  <c r="G49" i="1"/>
  <c r="H49" i="1"/>
  <c r="D49" i="1"/>
  <c r="D54" i="1"/>
  <c r="E61" i="1"/>
  <c r="D61" i="1"/>
  <c r="E63" i="1" l="1"/>
  <c r="F63" i="1"/>
  <c r="G63" i="1"/>
  <c r="H63" i="1"/>
  <c r="D63" i="1"/>
  <c r="F44" i="1" l="1"/>
  <c r="G44" i="1"/>
  <c r="H44" i="1"/>
  <c r="E44" i="1"/>
  <c r="F41" i="1"/>
  <c r="G41" i="1"/>
  <c r="H41" i="1"/>
  <c r="E41" i="1"/>
  <c r="D12" i="1"/>
  <c r="D15" i="1"/>
  <c r="D18" i="1"/>
  <c r="E32" i="1"/>
  <c r="F32" i="1"/>
  <c r="G32" i="1"/>
  <c r="D32" i="1"/>
  <c r="D6" i="1"/>
  <c r="H8" i="1" l="1"/>
</calcChain>
</file>

<file path=xl/sharedStrings.xml><?xml version="1.0" encoding="utf-8"?>
<sst xmlns="http://schemas.openxmlformats.org/spreadsheetml/2006/main" count="118" uniqueCount="60">
  <si>
    <t>Показатели</t>
  </si>
  <si>
    <t>факт</t>
  </si>
  <si>
    <t>оценка</t>
  </si>
  <si>
    <t>1. Демография</t>
  </si>
  <si>
    <t xml:space="preserve">Численность постоянного населения (среднегодовая) </t>
  </si>
  <si>
    <t>% к предыдущему году</t>
  </si>
  <si>
    <t xml:space="preserve">Индекс промышленного производства </t>
  </si>
  <si>
    <t xml:space="preserve">% к предыдущему году </t>
  </si>
  <si>
    <t>в том числе по видам экономической деятельности:</t>
  </si>
  <si>
    <t xml:space="preserve">Объем отгруженных товаров </t>
  </si>
  <si>
    <t>Индекс производства</t>
  </si>
  <si>
    <t>Темп роста</t>
  </si>
  <si>
    <t>% к предыдущему году в сопоставимых ценах</t>
  </si>
  <si>
    <t xml:space="preserve">Оборот общественного питания </t>
  </si>
  <si>
    <t xml:space="preserve">Объем платных услуг населению </t>
  </si>
  <si>
    <t>Объем инвестиций (в основной капитал) за счет всех источников финансирования</t>
  </si>
  <si>
    <t>Объем строительных работ</t>
  </si>
  <si>
    <t xml:space="preserve">Темп роста </t>
  </si>
  <si>
    <t xml:space="preserve">Объем валовой продукции сельского хозяйства  </t>
  </si>
  <si>
    <t xml:space="preserve">Индекс производства </t>
  </si>
  <si>
    <t>руб.</t>
  </si>
  <si>
    <t xml:space="preserve">      Реальная заработная плата </t>
  </si>
  <si>
    <t>в % к экономически активному населению</t>
  </si>
  <si>
    <t>Единица  измерения</t>
  </si>
  <si>
    <t>тыс. человек</t>
  </si>
  <si>
    <t>тыс. чел.</t>
  </si>
  <si>
    <t>млрд.руб.</t>
  </si>
  <si>
    <t>Темп роста в действующих ценах</t>
  </si>
  <si>
    <t xml:space="preserve"> предварительный прогноз</t>
  </si>
  <si>
    <t xml:space="preserve">Объем оказанных  услуг </t>
  </si>
  <si>
    <t>2. Промышленное производство</t>
  </si>
  <si>
    <t>2.1. Добыча полезных ископаемых</t>
  </si>
  <si>
    <t>2.2. Обрабатывающие производства</t>
  </si>
  <si>
    <t>2.3. Производство и распределение электроэнергии, газа и воды</t>
  </si>
  <si>
    <t>3. Рынок товаров и услуг</t>
  </si>
  <si>
    <t>5. Инвестиции</t>
  </si>
  <si>
    <t>6. Строительство</t>
  </si>
  <si>
    <t>7. Сельское хозяйство</t>
  </si>
  <si>
    <t>8. Курортно-туристический комплекс</t>
  </si>
  <si>
    <t>4. Транспорт</t>
  </si>
  <si>
    <t>млн.руб.</t>
  </si>
  <si>
    <t xml:space="preserve">3.1 Оборот розничной торговли </t>
  </si>
  <si>
    <t xml:space="preserve">3.2. Оборот общественного питания </t>
  </si>
  <si>
    <t>3.3.Объем платных услуг населения</t>
  </si>
  <si>
    <t>%</t>
  </si>
  <si>
    <t>9. Финансы</t>
  </si>
  <si>
    <t>9.1 Сальдированный финансовый результат</t>
  </si>
  <si>
    <t>x</t>
  </si>
  <si>
    <t>9.2. Прибыль прибыльных предприятий</t>
  </si>
  <si>
    <t>9.3. Убыток по всем видам деятельности</t>
  </si>
  <si>
    <t>10. Уровень жизни населения</t>
  </si>
  <si>
    <t>11. Труд и занятость</t>
  </si>
  <si>
    <t>* Показатель приведен с досчетом на экономическую деятельность, не наблюдаемую прямыми статистическими методами</t>
  </si>
  <si>
    <t>11.1 Численность занятых в экономике (среднегодовая) в методологии баланса трудовых ресурсов</t>
  </si>
  <si>
    <t>11.2 Уровень зарегистрированной безработицы (на конец года)</t>
  </si>
  <si>
    <t>11.3 Фонд начисленной заработной платы всех работников (без досчета)</t>
  </si>
  <si>
    <t>11.4 Фонд начисленной заработной платы всех работников*</t>
  </si>
  <si>
    <t>Индекс потребительских цен</t>
  </si>
  <si>
    <t xml:space="preserve">      Среднемесячная зарплата (по крупным и средним организациям)</t>
  </si>
  <si>
    <r>
      <t xml:space="preserve"> Предварительный прогноз 
основных показателей социально-экономического развития города Сочи до 2019 года 
</t>
    </r>
    <r>
      <rPr>
        <b/>
        <i/>
        <sz val="13"/>
        <rFont val="Times New Roman"/>
        <family val="1"/>
        <charset val="204"/>
      </rPr>
      <t>(по состоянию на 1 августа 2016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</si>
</sst>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1" applyFont="1"/>
    <xf numFmtId="166" fontId="12" fillId="0" borderId="0" xfId="1" applyNumberFormat="1" applyFont="1" applyFill="1" applyProtection="1"/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7" fillId="0" borderId="0" xfId="0" applyFont="1"/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7" fontId="4" fillId="0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18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0" fontId="19" fillId="0" borderId="1" xfId="1" applyFont="1" applyFill="1" applyBorder="1" applyAlignment="1" applyProtection="1">
      <alignment horizontal="left" vertical="center" wrapText="1" indent="2"/>
    </xf>
    <xf numFmtId="0" fontId="7" fillId="0" borderId="1" xfId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167" fontId="6" fillId="0" borderId="0" xfId="1" applyNumberFormat="1" applyFont="1"/>
    <xf numFmtId="167" fontId="11" fillId="0" borderId="0" xfId="0" applyNumberFormat="1" applyFont="1"/>
    <xf numFmtId="167" fontId="12" fillId="0" borderId="0" xfId="1" applyNumberFormat="1" applyFont="1" applyFill="1" applyProtection="1"/>
    <xf numFmtId="0" fontId="2" fillId="0" borderId="1" xfId="1" applyFont="1" applyFill="1" applyBorder="1" applyAlignment="1">
      <alignment horizontal="left" vertical="center" wrapText="1" indent="2"/>
    </xf>
    <xf numFmtId="168" fontId="10" fillId="3" borderId="1" xfId="0" applyNumberFormat="1" applyFont="1" applyFill="1" applyBorder="1" applyAlignment="1">
      <alignment horizontal="right" wrapText="1"/>
    </xf>
    <xf numFmtId="168" fontId="16" fillId="3" borderId="1" xfId="0" applyNumberFormat="1" applyFont="1" applyFill="1" applyBorder="1" applyAlignment="1">
      <alignment horizontal="right" wrapText="1"/>
    </xf>
    <xf numFmtId="166" fontId="2" fillId="2" borderId="2" xfId="1" applyNumberFormat="1" applyFont="1" applyFill="1" applyBorder="1" applyAlignment="1" applyProtection="1">
      <alignment horizontal="center" vertical="center"/>
    </xf>
    <xf numFmtId="168" fontId="5" fillId="2" borderId="1" xfId="0" applyNumberFormat="1" applyFont="1" applyFill="1" applyBorder="1" applyAlignment="1" applyProtection="1">
      <alignment horizontal="right" vertical="center"/>
      <protection locked="0"/>
    </xf>
    <xf numFmtId="168" fontId="9" fillId="2" borderId="1" xfId="1" applyNumberFormat="1" applyFont="1" applyFill="1" applyBorder="1" applyAlignment="1" applyProtection="1">
      <alignment horizontal="right" vertical="center"/>
      <protection locked="0"/>
    </xf>
    <xf numFmtId="168" fontId="9" fillId="2" borderId="1" xfId="1" applyNumberFormat="1" applyFont="1" applyFill="1" applyBorder="1" applyAlignment="1" applyProtection="1">
      <alignment vertical="center"/>
      <protection locked="0"/>
    </xf>
    <xf numFmtId="168" fontId="9" fillId="2" borderId="1" xfId="1" applyNumberFormat="1" applyFont="1" applyFill="1" applyBorder="1" applyAlignment="1" applyProtection="1">
      <alignment horizontal="right" wrapText="1"/>
      <protection locked="0"/>
    </xf>
    <xf numFmtId="168" fontId="5" fillId="2" borderId="1" xfId="0" applyNumberFormat="1" applyFont="1" applyFill="1" applyBorder="1" applyAlignment="1" applyProtection="1">
      <alignment horizontal="right"/>
      <protection locked="0"/>
    </xf>
    <xf numFmtId="168" fontId="9" fillId="2" borderId="1" xfId="4" applyNumberFormat="1" applyFont="1" applyFill="1" applyBorder="1" applyAlignment="1" applyProtection="1">
      <alignment horizontal="right" wrapText="1"/>
      <protection locked="0"/>
    </xf>
    <xf numFmtId="168" fontId="5" fillId="2" borderId="1" xfId="1" applyNumberFormat="1" applyFont="1" applyFill="1" applyBorder="1" applyAlignment="1">
      <alignment horizontal="right" wrapText="1"/>
    </xf>
    <xf numFmtId="168" fontId="16" fillId="2" borderId="1" xfId="0" applyNumberFormat="1" applyFont="1" applyFill="1" applyBorder="1" applyAlignment="1">
      <alignment horizontal="right" wrapText="1"/>
    </xf>
    <xf numFmtId="168" fontId="10" fillId="2" borderId="1" xfId="0" applyNumberFormat="1" applyFont="1" applyFill="1" applyBorder="1" applyAlignment="1">
      <alignment horizontal="right" wrapText="1"/>
    </xf>
    <xf numFmtId="168" fontId="5" fillId="2" borderId="1" xfId="1" applyNumberFormat="1" applyFont="1" applyFill="1" applyBorder="1" applyAlignment="1" applyProtection="1">
      <alignment horizontal="right" vertical="center"/>
      <protection locked="0"/>
    </xf>
    <xf numFmtId="168" fontId="14" fillId="2" borderId="1" xfId="4" applyNumberFormat="1" applyFont="1" applyFill="1" applyBorder="1" applyAlignment="1" applyProtection="1">
      <alignment horizontal="right" wrapText="1"/>
      <protection locked="0"/>
    </xf>
    <xf numFmtId="168" fontId="5" fillId="2" borderId="1" xfId="0" applyNumberFormat="1" applyFont="1" applyFill="1" applyBorder="1" applyAlignment="1">
      <alignment horizontal="right"/>
    </xf>
    <xf numFmtId="168" fontId="15" fillId="2" borderId="1" xfId="0" applyNumberFormat="1" applyFont="1" applyFill="1" applyBorder="1" applyAlignment="1">
      <alignment horizontal="right"/>
    </xf>
    <xf numFmtId="168" fontId="5" fillId="2" borderId="1" xfId="1" applyNumberFormat="1" applyFont="1" applyFill="1" applyBorder="1" applyAlignment="1">
      <alignment horizontal="right" vertical="center"/>
    </xf>
    <xf numFmtId="168" fontId="15" fillId="2" borderId="1" xfId="0" applyNumberFormat="1" applyFont="1" applyFill="1" applyBorder="1" applyAlignment="1">
      <alignment horizontal="right" wrapText="1"/>
    </xf>
    <xf numFmtId="168" fontId="15" fillId="2" borderId="1" xfId="4" applyNumberFormat="1" applyFont="1" applyFill="1" applyBorder="1" applyAlignment="1" applyProtection="1">
      <alignment horizontal="right" wrapText="1"/>
      <protection locked="0"/>
    </xf>
    <xf numFmtId="168" fontId="10" fillId="2" borderId="4" xfId="0" applyNumberFormat="1" applyFont="1" applyFill="1" applyBorder="1" applyAlignment="1">
      <alignment horizontal="right" wrapText="1"/>
    </xf>
    <xf numFmtId="168" fontId="10" fillId="4" borderId="1" xfId="0" applyNumberFormat="1" applyFont="1" applyFill="1" applyBorder="1" applyAlignment="1">
      <alignment horizontal="right" wrapText="1"/>
    </xf>
    <xf numFmtId="168" fontId="10" fillId="4" borderId="4" xfId="0" applyNumberFormat="1" applyFont="1" applyFill="1" applyBorder="1" applyAlignment="1">
      <alignment horizontal="right" wrapText="1"/>
    </xf>
    <xf numFmtId="168" fontId="20" fillId="4" borderId="1" xfId="0" applyNumberFormat="1" applyFont="1" applyFill="1" applyBorder="1"/>
    <xf numFmtId="168" fontId="5" fillId="4" borderId="1" xfId="1" applyNumberFormat="1" applyFont="1" applyFill="1" applyBorder="1" applyAlignment="1" applyProtection="1">
      <alignment horizontal="right" wrapText="1"/>
    </xf>
    <xf numFmtId="168" fontId="5" fillId="4" borderId="4" xfId="1" applyNumberFormat="1" applyFont="1" applyFill="1" applyBorder="1" applyAlignment="1" applyProtection="1">
      <alignment horizontal="right" wrapText="1"/>
    </xf>
    <xf numFmtId="168" fontId="16" fillId="4" borderId="1" xfId="0" applyNumberFormat="1" applyFont="1" applyFill="1" applyBorder="1" applyAlignment="1">
      <alignment horizontal="right" wrapText="1"/>
    </xf>
    <xf numFmtId="168" fontId="15" fillId="4" borderId="1" xfId="1" applyNumberFormat="1" applyFont="1" applyFill="1" applyBorder="1" applyAlignment="1" applyProtection="1">
      <alignment horizontal="right" wrapText="1"/>
    </xf>
    <xf numFmtId="168" fontId="15" fillId="4" borderId="4" xfId="1" applyNumberFormat="1" applyFont="1" applyFill="1" applyBorder="1" applyAlignment="1" applyProtection="1">
      <alignment horizontal="right" wrapText="1"/>
    </xf>
    <xf numFmtId="168" fontId="16" fillId="4" borderId="4" xfId="0" applyNumberFormat="1" applyFont="1" applyFill="1" applyBorder="1" applyAlignment="1">
      <alignment horizontal="right" wrapText="1"/>
    </xf>
    <xf numFmtId="168" fontId="5" fillId="2" borderId="4" xfId="0" applyNumberFormat="1" applyFont="1" applyFill="1" applyBorder="1" applyAlignment="1">
      <alignment horizontal="right"/>
    </xf>
    <xf numFmtId="166" fontId="2" fillId="2" borderId="2" xfId="1" applyNumberFormat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8" fontId="10" fillId="2" borderId="1" xfId="0" applyNumberFormat="1" applyFont="1" applyFill="1" applyBorder="1"/>
    <xf numFmtId="168" fontId="9" fillId="2" borderId="4" xfId="1" applyNumberFormat="1" applyFont="1" applyFill="1" applyBorder="1" applyAlignment="1" applyProtection="1">
      <alignment horizontal="right" vertical="center"/>
      <protection locked="0"/>
    </xf>
    <xf numFmtId="168" fontId="20" fillId="2" borderId="1" xfId="0" applyNumberFormat="1" applyFont="1" applyFill="1" applyBorder="1"/>
    <xf numFmtId="168" fontId="9" fillId="2" borderId="4" xfId="1" applyNumberFormat="1" applyFont="1" applyFill="1" applyBorder="1" applyAlignment="1" applyProtection="1">
      <alignment horizontal="right" wrapText="1"/>
      <protection locked="0"/>
    </xf>
    <xf numFmtId="168" fontId="15" fillId="2" borderId="4" xfId="0" applyNumberFormat="1" applyFont="1" applyFill="1" applyBorder="1" applyAlignment="1">
      <alignment horizontal="right" wrapText="1"/>
    </xf>
    <xf numFmtId="168" fontId="15" fillId="2" borderId="1" xfId="0" applyNumberFormat="1" applyFont="1" applyFill="1" applyBorder="1"/>
    <xf numFmtId="168" fontId="5" fillId="2" borderId="4" xfId="1" applyNumberFormat="1" applyFont="1" applyFill="1" applyBorder="1" applyAlignment="1" applyProtection="1">
      <alignment horizontal="right" vertical="center"/>
      <protection locked="0"/>
    </xf>
    <xf numFmtId="168" fontId="5" fillId="2" borderId="1" xfId="0" applyNumberFormat="1" applyFont="1" applyFill="1" applyBorder="1" applyAlignment="1">
      <alignment horizontal="right" vertical="center"/>
    </xf>
    <xf numFmtId="168" fontId="9" fillId="2" borderId="4" xfId="4" applyNumberFormat="1" applyFont="1" applyFill="1" applyBorder="1" applyAlignment="1" applyProtection="1">
      <alignment horizontal="right" wrapText="1"/>
      <protection locked="0"/>
    </xf>
    <xf numFmtId="168" fontId="15" fillId="2" borderId="4" xfId="4" applyNumberFormat="1" applyFont="1" applyFill="1" applyBorder="1" applyAlignment="1" applyProtection="1">
      <alignment horizontal="right" wrapText="1"/>
      <protection locked="0"/>
    </xf>
    <xf numFmtId="0" fontId="11" fillId="2" borderId="0" xfId="0" applyFont="1" applyFill="1"/>
    <xf numFmtId="168" fontId="6" fillId="2" borderId="1" xfId="1" applyNumberFormat="1" applyFont="1" applyFill="1" applyBorder="1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49" fontId="13" fillId="2" borderId="7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5"/>
    <cellStyle name="Обычный 4" xfId="3"/>
    <cellStyle name="Обычный 5" xfId="4"/>
    <cellStyle name="Финансовый [0] 2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Normal="100" workbookViewId="0">
      <pane xSplit="2" ySplit="3" topLeftCell="C6" activePane="bottomRight" state="frozen"/>
      <selection pane="topRight" activeCell="C1" sqref="C1"/>
      <selection pane="bottomLeft" activeCell="A5" sqref="A5"/>
      <selection pane="bottomRight" activeCell="A8" sqref="A8"/>
    </sheetView>
  </sheetViews>
  <sheetFormatPr defaultColWidth="9.140625" defaultRowHeight="15" x14ac:dyDescent="0.25"/>
  <cols>
    <col min="1" max="1" width="60.140625" style="4" customWidth="1"/>
    <col min="2" max="2" width="15.7109375" style="4" customWidth="1"/>
    <col min="3" max="3" width="11.140625" style="4" customWidth="1"/>
    <col min="4" max="4" width="10" style="4" bestFit="1" customWidth="1"/>
    <col min="5" max="5" width="9.5703125" style="4" bestFit="1" customWidth="1"/>
    <col min="6" max="6" width="9.7109375" style="4" customWidth="1"/>
    <col min="7" max="7" width="10.42578125" style="4" customWidth="1"/>
    <col min="8" max="8" width="9.28515625" style="4" bestFit="1" customWidth="1"/>
    <col min="9" max="16384" width="9.140625" style="4"/>
  </cols>
  <sheetData>
    <row r="1" spans="1:8" ht="63" customHeight="1" x14ac:dyDescent="0.25">
      <c r="A1" s="80" t="s">
        <v>59</v>
      </c>
      <c r="B1" s="80"/>
      <c r="C1" s="80"/>
      <c r="D1" s="80"/>
      <c r="E1" s="80"/>
      <c r="F1" s="80"/>
      <c r="G1" s="80"/>
      <c r="H1" s="80"/>
    </row>
    <row r="2" spans="1:8" ht="22.5" customHeight="1" x14ac:dyDescent="0.25">
      <c r="A2" s="78" t="s">
        <v>0</v>
      </c>
      <c r="B2" s="79" t="s">
        <v>23</v>
      </c>
      <c r="C2" s="28" t="s">
        <v>1</v>
      </c>
      <c r="D2" s="84" t="s">
        <v>2</v>
      </c>
      <c r="E2" s="84"/>
      <c r="F2" s="81" t="s">
        <v>28</v>
      </c>
      <c r="G2" s="82"/>
      <c r="H2" s="83"/>
    </row>
    <row r="3" spans="1:8" x14ac:dyDescent="0.25">
      <c r="A3" s="78"/>
      <c r="B3" s="79"/>
      <c r="C3" s="26">
        <v>2014</v>
      </c>
      <c r="D3" s="26">
        <v>2015</v>
      </c>
      <c r="E3" s="27">
        <v>2016</v>
      </c>
      <c r="F3" s="27">
        <v>2017</v>
      </c>
      <c r="G3" s="27">
        <v>2018</v>
      </c>
      <c r="H3" s="27">
        <v>2019</v>
      </c>
    </row>
    <row r="4" spans="1:8" x14ac:dyDescent="0.25">
      <c r="A4" s="12" t="s">
        <v>3</v>
      </c>
      <c r="B4" s="13"/>
      <c r="C4" s="35"/>
      <c r="D4" s="35"/>
      <c r="E4" s="63"/>
      <c r="F4" s="63"/>
      <c r="G4" s="64"/>
      <c r="H4" s="65"/>
    </row>
    <row r="5" spans="1:8" x14ac:dyDescent="0.25">
      <c r="A5" s="9" t="s">
        <v>4</v>
      </c>
      <c r="B5" s="3" t="s">
        <v>24</v>
      </c>
      <c r="C5" s="36">
        <v>470</v>
      </c>
      <c r="D5" s="44">
        <v>473.94799999999998</v>
      </c>
      <c r="E5" s="44">
        <v>481.5</v>
      </c>
      <c r="F5" s="44">
        <v>484.1</v>
      </c>
      <c r="G5" s="52">
        <v>490.1</v>
      </c>
      <c r="H5" s="66">
        <v>489.4</v>
      </c>
    </row>
    <row r="6" spans="1:8" ht="22.5" x14ac:dyDescent="0.25">
      <c r="A6" s="9" t="s">
        <v>11</v>
      </c>
      <c r="B6" s="3" t="s">
        <v>5</v>
      </c>
      <c r="C6" s="37">
        <v>102.4</v>
      </c>
      <c r="D6" s="37">
        <f>D5/C5*100</f>
        <v>100.84</v>
      </c>
      <c r="E6" s="37">
        <f t="shared" ref="E6:H6" si="0">E5/D5*100</f>
        <v>101.59342375112882</v>
      </c>
      <c r="F6" s="37">
        <f t="shared" si="0"/>
        <v>100.53997923156801</v>
      </c>
      <c r="G6" s="37">
        <f t="shared" si="0"/>
        <v>101.23941334435034</v>
      </c>
      <c r="H6" s="37">
        <f t="shared" si="0"/>
        <v>99.85717200571311</v>
      </c>
    </row>
    <row r="7" spans="1:8" x14ac:dyDescent="0.25">
      <c r="A7" s="10" t="s">
        <v>30</v>
      </c>
      <c r="B7" s="3"/>
      <c r="C7" s="38"/>
      <c r="D7" s="38"/>
      <c r="E7" s="38"/>
      <c r="F7" s="38"/>
      <c r="G7" s="38"/>
      <c r="H7" s="38"/>
    </row>
    <row r="8" spans="1:8" ht="27" customHeight="1" x14ac:dyDescent="0.25">
      <c r="A8" s="9" t="s">
        <v>6</v>
      </c>
      <c r="B8" s="3" t="s">
        <v>7</v>
      </c>
      <c r="C8" s="36">
        <v>80.099999999999994</v>
      </c>
      <c r="D8" s="36">
        <v>101.06623761509572</v>
      </c>
      <c r="E8" s="36">
        <v>105.5496211855634</v>
      </c>
      <c r="F8" s="36">
        <v>108.5232667638313</v>
      </c>
      <c r="G8" s="36">
        <v>108.77235936284816</v>
      </c>
      <c r="H8" s="36">
        <f t="shared" ref="H8" si="1">(H12+H15+H18)/3</f>
        <v>98.64243219363459</v>
      </c>
    </row>
    <row r="9" spans="1:8" ht="15" customHeight="1" x14ac:dyDescent="0.25">
      <c r="A9" s="9" t="s">
        <v>8</v>
      </c>
      <c r="B9" s="3"/>
      <c r="C9" s="37"/>
      <c r="D9" s="37">
        <f>D11+D14+D17</f>
        <v>24246.7</v>
      </c>
      <c r="E9" s="37">
        <f t="shared" ref="E9:H9" si="2">E11+E14+E17</f>
        <v>26097.200000000001</v>
      </c>
      <c r="F9" s="37">
        <f t="shared" si="2"/>
        <v>27269.200000000001</v>
      </c>
      <c r="G9" s="37">
        <f t="shared" si="2"/>
        <v>27840</v>
      </c>
      <c r="H9" s="37">
        <f t="shared" si="2"/>
        <v>28396</v>
      </c>
    </row>
    <row r="10" spans="1:8" x14ac:dyDescent="0.25">
      <c r="A10" s="22" t="s">
        <v>31</v>
      </c>
      <c r="B10" s="3"/>
      <c r="C10" s="37"/>
      <c r="D10" s="37"/>
      <c r="E10" s="37"/>
      <c r="F10" s="37"/>
      <c r="G10" s="37"/>
      <c r="H10" s="37"/>
    </row>
    <row r="11" spans="1:8" x14ac:dyDescent="0.25">
      <c r="A11" s="23" t="s">
        <v>9</v>
      </c>
      <c r="B11" s="2" t="s">
        <v>40</v>
      </c>
      <c r="C11" s="37">
        <v>690.1</v>
      </c>
      <c r="D11" s="37">
        <v>351.2</v>
      </c>
      <c r="E11" s="37">
        <v>304.2</v>
      </c>
      <c r="F11" s="37">
        <v>312.2</v>
      </c>
      <c r="G11" s="67">
        <v>284</v>
      </c>
      <c r="H11" s="66">
        <v>261</v>
      </c>
    </row>
    <row r="12" spans="1:8" ht="22.5" x14ac:dyDescent="0.25">
      <c r="A12" s="23" t="s">
        <v>10</v>
      </c>
      <c r="B12" s="3" t="s">
        <v>5</v>
      </c>
      <c r="C12" s="36">
        <v>25.9</v>
      </c>
      <c r="D12" s="36">
        <f>D11/C11*100</f>
        <v>50.891175192001157</v>
      </c>
      <c r="E12" s="36">
        <f>E11/D11*100</f>
        <v>86.617312072892943</v>
      </c>
      <c r="F12" s="36">
        <f t="shared" ref="F12:H12" si="3">F11/E11*100</f>
        <v>102.62984878369494</v>
      </c>
      <c r="G12" s="36">
        <f t="shared" si="3"/>
        <v>90.967328635490077</v>
      </c>
      <c r="H12" s="36">
        <f t="shared" si="3"/>
        <v>91.901408450704224</v>
      </c>
    </row>
    <row r="13" spans="1:8" x14ac:dyDescent="0.25">
      <c r="A13" s="22" t="s">
        <v>32</v>
      </c>
      <c r="B13" s="3"/>
      <c r="C13" s="37"/>
      <c r="D13" s="37"/>
      <c r="E13" s="37"/>
      <c r="F13" s="37"/>
      <c r="G13" s="67"/>
      <c r="H13" s="68"/>
    </row>
    <row r="14" spans="1:8" x14ac:dyDescent="0.25">
      <c r="A14" s="23" t="s">
        <v>9</v>
      </c>
      <c r="B14" s="2" t="s">
        <v>40</v>
      </c>
      <c r="C14" s="39">
        <v>11169.2</v>
      </c>
      <c r="D14" s="39">
        <v>9875</v>
      </c>
      <c r="E14" s="39">
        <v>9978</v>
      </c>
      <c r="F14" s="39">
        <v>10252</v>
      </c>
      <c r="G14" s="69">
        <v>10415</v>
      </c>
      <c r="H14" s="66">
        <v>10587</v>
      </c>
    </row>
    <row r="15" spans="1:8" ht="22.5" x14ac:dyDescent="0.25">
      <c r="A15" s="23" t="s">
        <v>10</v>
      </c>
      <c r="B15" s="3" t="s">
        <v>5</v>
      </c>
      <c r="C15" s="40">
        <v>80.8</v>
      </c>
      <c r="D15" s="40">
        <f>D14/C14*100</f>
        <v>88.412777996633594</v>
      </c>
      <c r="E15" s="40">
        <f>E14/D14*100</f>
        <v>101.04303797468354</v>
      </c>
      <c r="F15" s="40">
        <f t="shared" ref="F15:H15" si="4">F14/E14*100</f>
        <v>102.74604129083984</v>
      </c>
      <c r="G15" s="40">
        <f t="shared" si="4"/>
        <v>101.58993367147873</v>
      </c>
      <c r="H15" s="40">
        <f t="shared" si="4"/>
        <v>101.65146423427748</v>
      </c>
    </row>
    <row r="16" spans="1:8" ht="18" customHeight="1" x14ac:dyDescent="0.25">
      <c r="A16" s="22" t="s">
        <v>33</v>
      </c>
      <c r="B16" s="3"/>
      <c r="C16" s="37"/>
      <c r="D16" s="37"/>
      <c r="E16" s="37"/>
      <c r="F16" s="37"/>
      <c r="G16" s="67"/>
      <c r="H16" s="68"/>
    </row>
    <row r="17" spans="1:11" x14ac:dyDescent="0.25">
      <c r="A17" s="23" t="s">
        <v>9</v>
      </c>
      <c r="B17" s="2" t="s">
        <v>40</v>
      </c>
      <c r="C17" s="41">
        <v>12131.6</v>
      </c>
      <c r="D17" s="41">
        <v>14020.5</v>
      </c>
      <c r="E17" s="41">
        <v>15815</v>
      </c>
      <c r="F17" s="41">
        <v>16705</v>
      </c>
      <c r="G17" s="41">
        <v>17141</v>
      </c>
      <c r="H17" s="41">
        <v>17548</v>
      </c>
    </row>
    <row r="18" spans="1:11" ht="24" customHeight="1" x14ac:dyDescent="0.25">
      <c r="A18" s="23" t="s">
        <v>10</v>
      </c>
      <c r="B18" s="3" t="s">
        <v>5</v>
      </c>
      <c r="C18" s="40">
        <v>90.1</v>
      </c>
      <c r="D18" s="40">
        <f>D17/C17*100</f>
        <v>115.57008144020573</v>
      </c>
      <c r="E18" s="40">
        <f>E17/D17*100</f>
        <v>112.79911558075675</v>
      </c>
      <c r="F18" s="40">
        <f t="shared" ref="F18:H18" si="5">F17/E17*100</f>
        <v>105.62756876383182</v>
      </c>
      <c r="G18" s="40">
        <f t="shared" si="5"/>
        <v>102.60999700688416</v>
      </c>
      <c r="H18" s="40">
        <f t="shared" si="5"/>
        <v>102.37442389592206</v>
      </c>
    </row>
    <row r="19" spans="1:11" x14ac:dyDescent="0.25">
      <c r="A19" s="10" t="s">
        <v>34</v>
      </c>
      <c r="B19" s="3"/>
      <c r="C19" s="37"/>
      <c r="D19" s="37"/>
      <c r="E19" s="37"/>
      <c r="F19" s="37"/>
      <c r="G19" s="67"/>
      <c r="H19" s="68"/>
    </row>
    <row r="20" spans="1:11" x14ac:dyDescent="0.25">
      <c r="A20" s="24" t="s">
        <v>41</v>
      </c>
      <c r="B20" s="2" t="s">
        <v>40</v>
      </c>
      <c r="C20" s="42">
        <v>143869.4</v>
      </c>
      <c r="D20" s="42">
        <v>153614</v>
      </c>
      <c r="E20" s="42">
        <v>172212.1</v>
      </c>
      <c r="F20" s="42">
        <v>185012</v>
      </c>
      <c r="G20" s="42">
        <v>197743</v>
      </c>
      <c r="H20" s="42">
        <v>210189</v>
      </c>
    </row>
    <row r="21" spans="1:11" ht="33.75" customHeight="1" x14ac:dyDescent="0.25">
      <c r="A21" s="25" t="s">
        <v>11</v>
      </c>
      <c r="B21" s="1" t="s">
        <v>12</v>
      </c>
      <c r="C21" s="43">
        <v>109.9</v>
      </c>
      <c r="D21" s="50">
        <f>D20/C20/1.163*100</f>
        <v>91.808449074181283</v>
      </c>
      <c r="E21" s="50">
        <f>E20/D20/1.077*100</f>
        <v>104.09195405300211</v>
      </c>
      <c r="F21" s="50">
        <f>F20/E20/1.054*100</f>
        <v>101.92849795753001</v>
      </c>
      <c r="G21" s="50">
        <f>G20/F20/1.048*100</f>
        <v>101.98585427015007</v>
      </c>
      <c r="H21" s="50">
        <f>H20/G20/1.04*100</f>
        <v>102.2057962569131</v>
      </c>
    </row>
    <row r="22" spans="1:11" hidden="1" x14ac:dyDescent="0.25">
      <c r="A22" s="25" t="s">
        <v>13</v>
      </c>
      <c r="B22" s="2" t="s">
        <v>26</v>
      </c>
      <c r="C22" s="44"/>
      <c r="D22" s="33"/>
      <c r="E22" s="53"/>
      <c r="F22" s="56"/>
      <c r="G22" s="57"/>
      <c r="H22" s="55"/>
      <c r="K22" s="11"/>
    </row>
    <row r="23" spans="1:11" ht="24.6" hidden="1" customHeight="1" x14ac:dyDescent="0.25">
      <c r="A23" s="25" t="s">
        <v>11</v>
      </c>
      <c r="B23" s="1" t="s">
        <v>12</v>
      </c>
      <c r="C23" s="43"/>
      <c r="D23" s="34"/>
      <c r="E23" s="58"/>
      <c r="F23" s="59"/>
      <c r="G23" s="60"/>
      <c r="H23" s="55"/>
    </row>
    <row r="24" spans="1:11" hidden="1" x14ac:dyDescent="0.25">
      <c r="A24" s="25" t="s">
        <v>14</v>
      </c>
      <c r="B24" s="2" t="s">
        <v>26</v>
      </c>
      <c r="C24" s="44"/>
      <c r="D24" s="33"/>
      <c r="E24" s="53"/>
      <c r="F24" s="53"/>
      <c r="G24" s="54"/>
      <c r="H24" s="55"/>
      <c r="K24" s="11"/>
    </row>
    <row r="25" spans="1:11" ht="24.6" hidden="1" customHeight="1" x14ac:dyDescent="0.25">
      <c r="A25" s="25" t="s">
        <v>11</v>
      </c>
      <c r="B25" s="1" t="s">
        <v>12</v>
      </c>
      <c r="C25" s="43"/>
      <c r="D25" s="34"/>
      <c r="E25" s="58"/>
      <c r="F25" s="58"/>
      <c r="G25" s="61"/>
      <c r="H25" s="55"/>
    </row>
    <row r="26" spans="1:11" ht="20.25" customHeight="1" x14ac:dyDescent="0.25">
      <c r="A26" s="24" t="s">
        <v>42</v>
      </c>
      <c r="B26" s="2" t="s">
        <v>40</v>
      </c>
      <c r="C26" s="44">
        <v>15911.2</v>
      </c>
      <c r="D26" s="44">
        <v>16912</v>
      </c>
      <c r="E26" s="44">
        <v>20105</v>
      </c>
      <c r="F26" s="44">
        <v>21584</v>
      </c>
      <c r="G26" s="52">
        <v>23743</v>
      </c>
      <c r="H26" s="66">
        <v>25747</v>
      </c>
    </row>
    <row r="27" spans="1:11" ht="32.25" customHeight="1" x14ac:dyDescent="0.25">
      <c r="A27" s="25" t="s">
        <v>11</v>
      </c>
      <c r="B27" s="1" t="s">
        <v>12</v>
      </c>
      <c r="C27" s="43">
        <v>121</v>
      </c>
      <c r="D27" s="50">
        <f>D26/C26/1.124*100</f>
        <v>94.563975974129718</v>
      </c>
      <c r="E27" s="50">
        <f>E26/D26/1.076*100</f>
        <v>110.48335050803107</v>
      </c>
      <c r="F27" s="50">
        <f>F26/E26/1.051*100</f>
        <v>102.14688773567696</v>
      </c>
      <c r="G27" s="70">
        <f>G26/F26/1.052*100</f>
        <v>104.56538007311428</v>
      </c>
      <c r="H27" s="71">
        <f>H26/G26/1.048*100</f>
        <v>103.47364735544393</v>
      </c>
    </row>
    <row r="28" spans="1:11" ht="20.25" customHeight="1" x14ac:dyDescent="0.25">
      <c r="A28" s="24" t="s">
        <v>43</v>
      </c>
      <c r="B28" s="2" t="s">
        <v>40</v>
      </c>
      <c r="C28" s="44">
        <v>59098.1</v>
      </c>
      <c r="D28" s="44">
        <v>61542</v>
      </c>
      <c r="E28" s="44">
        <v>79874</v>
      </c>
      <c r="F28" s="44">
        <v>84104</v>
      </c>
      <c r="G28" s="52">
        <v>90201</v>
      </c>
      <c r="H28" s="66">
        <v>95414</v>
      </c>
    </row>
    <row r="29" spans="1:11" ht="33" customHeight="1" x14ac:dyDescent="0.25">
      <c r="A29" s="25" t="s">
        <v>11</v>
      </c>
      <c r="B29" s="1" t="s">
        <v>12</v>
      </c>
      <c r="C29" s="45">
        <v>108.2</v>
      </c>
      <c r="D29" s="45">
        <f>D28/C28/1.124*100</f>
        <v>92.64708855131704</v>
      </c>
      <c r="E29" s="45">
        <f>E28/D28/1.076*100</f>
        <v>120.62062007642737</v>
      </c>
      <c r="F29" s="45">
        <f>F28/E28/1.051*100</f>
        <v>100.18633772549519</v>
      </c>
      <c r="G29" s="72">
        <f>G28/F28/1.052*100</f>
        <v>101.94805887622749</v>
      </c>
      <c r="H29" s="73">
        <f>H28/G28/1.048*100</f>
        <v>100.93446095915898</v>
      </c>
    </row>
    <row r="30" spans="1:11" ht="17.25" customHeight="1" x14ac:dyDescent="0.25">
      <c r="A30" s="21" t="s">
        <v>39</v>
      </c>
      <c r="B30" s="8"/>
      <c r="C30" s="45"/>
      <c r="D30" s="45"/>
      <c r="E30" s="45"/>
      <c r="F30" s="45"/>
      <c r="G30" s="72"/>
      <c r="H30" s="68"/>
    </row>
    <row r="31" spans="1:11" ht="17.25" customHeight="1" x14ac:dyDescent="0.25">
      <c r="A31" s="7" t="s">
        <v>29</v>
      </c>
      <c r="B31" s="8" t="s">
        <v>40</v>
      </c>
      <c r="C31" s="45">
        <v>9290.5</v>
      </c>
      <c r="D31" s="45">
        <v>11314</v>
      </c>
      <c r="E31" s="45">
        <v>13051</v>
      </c>
      <c r="F31" s="45">
        <v>13370</v>
      </c>
      <c r="G31" s="72">
        <v>14121</v>
      </c>
      <c r="H31" s="66">
        <v>14352</v>
      </c>
    </row>
    <row r="32" spans="1:11" ht="24.75" customHeight="1" x14ac:dyDescent="0.25">
      <c r="A32" s="7" t="s">
        <v>27</v>
      </c>
      <c r="B32" s="8" t="s">
        <v>5</v>
      </c>
      <c r="C32" s="45">
        <v>110.2</v>
      </c>
      <c r="D32" s="45">
        <f>D31/C31*100</f>
        <v>121.78031322318496</v>
      </c>
      <c r="E32" s="45">
        <f t="shared" ref="E32:H32" si="6">E31/D31*100</f>
        <v>115.3526604207177</v>
      </c>
      <c r="F32" s="45">
        <f t="shared" si="6"/>
        <v>102.44425714504635</v>
      </c>
      <c r="G32" s="45">
        <f t="shared" si="6"/>
        <v>105.6170531039641</v>
      </c>
      <c r="H32" s="45">
        <f t="shared" si="6"/>
        <v>101.63586148289781</v>
      </c>
    </row>
    <row r="33" spans="1:8" x14ac:dyDescent="0.25">
      <c r="A33" s="16" t="s">
        <v>35</v>
      </c>
      <c r="B33" s="17"/>
      <c r="C33" s="37"/>
      <c r="D33" s="37"/>
      <c r="E33" s="37"/>
      <c r="F33" s="37"/>
      <c r="G33" s="67"/>
      <c r="H33" s="68"/>
    </row>
    <row r="34" spans="1:8" ht="19.5" customHeight="1" x14ac:dyDescent="0.25">
      <c r="A34" s="18" t="s">
        <v>15</v>
      </c>
      <c r="B34" s="19" t="s">
        <v>40</v>
      </c>
      <c r="C34" s="41">
        <v>152502.79999999999</v>
      </c>
      <c r="D34" s="41">
        <v>148520</v>
      </c>
      <c r="E34" s="41">
        <v>128520</v>
      </c>
      <c r="F34" s="41">
        <v>123540</v>
      </c>
      <c r="G34" s="41">
        <v>127542</v>
      </c>
      <c r="H34" s="41">
        <v>131254</v>
      </c>
    </row>
    <row r="35" spans="1:8" ht="32.25" customHeight="1" x14ac:dyDescent="0.25">
      <c r="A35" s="20" t="s">
        <v>11</v>
      </c>
      <c r="B35" s="17" t="s">
        <v>12</v>
      </c>
      <c r="C35" s="46">
        <v>50.7</v>
      </c>
      <c r="D35" s="51">
        <f>D34/C34/1.143*100</f>
        <v>85.204178320196817</v>
      </c>
      <c r="E35" s="51">
        <f>E34/D34/1.06*100</f>
        <v>81.635660529806032</v>
      </c>
      <c r="F35" s="51">
        <f>F34/E34/1.05*100</f>
        <v>91.547730203192387</v>
      </c>
      <c r="G35" s="51">
        <f>G34/F34/1.045*100</f>
        <v>98.793719253318955</v>
      </c>
      <c r="H35" s="51">
        <f>H34/G34/1.042*100</f>
        <v>98.762393305629232</v>
      </c>
    </row>
    <row r="36" spans="1:8" x14ac:dyDescent="0.25">
      <c r="A36" s="16" t="s">
        <v>36</v>
      </c>
      <c r="B36" s="17"/>
      <c r="C36" s="37"/>
      <c r="D36" s="37"/>
      <c r="E36" s="37"/>
      <c r="F36" s="37"/>
      <c r="G36" s="67"/>
      <c r="H36" s="68"/>
    </row>
    <row r="37" spans="1:8" ht="16.5" customHeight="1" x14ac:dyDescent="0.25">
      <c r="A37" s="14" t="s">
        <v>16</v>
      </c>
      <c r="B37" s="2" t="s">
        <v>40</v>
      </c>
      <c r="C37" s="41">
        <v>37642.6</v>
      </c>
      <c r="D37" s="41">
        <v>22412</v>
      </c>
      <c r="E37" s="41">
        <v>18640</v>
      </c>
      <c r="F37" s="41">
        <v>22901</v>
      </c>
      <c r="G37" s="74">
        <v>23103</v>
      </c>
      <c r="H37" s="41">
        <v>25020</v>
      </c>
    </row>
    <row r="38" spans="1:8" ht="36.75" customHeight="1" x14ac:dyDescent="0.25">
      <c r="A38" s="7" t="s">
        <v>17</v>
      </c>
      <c r="B38" s="1" t="s">
        <v>12</v>
      </c>
      <c r="C38" s="46">
        <v>29.8</v>
      </c>
      <c r="D38" s="51">
        <f>D37/C37/1.049*100</f>
        <v>56.757794701262277</v>
      </c>
      <c r="E38" s="51">
        <f>E37/D37/1.039*100</f>
        <v>80.047863812817184</v>
      </c>
      <c r="F38" s="51">
        <f>F37/E37/1.042*100</f>
        <v>117.90733403079254</v>
      </c>
      <c r="G38" s="75">
        <f>G37/F37/1.055*100</f>
        <v>95.622803366892867</v>
      </c>
      <c r="H38" s="51">
        <f>H37/G37/1.053*100</f>
        <v>102.84674613982496</v>
      </c>
    </row>
    <row r="39" spans="1:8" x14ac:dyDescent="0.25">
      <c r="A39" s="10" t="s">
        <v>37</v>
      </c>
      <c r="B39" s="3"/>
      <c r="C39" s="37"/>
      <c r="D39" s="37"/>
      <c r="E39" s="37"/>
      <c r="F39" s="37"/>
      <c r="G39" s="67"/>
      <c r="H39" s="68"/>
    </row>
    <row r="40" spans="1:8" ht="20.45" customHeight="1" x14ac:dyDescent="0.25">
      <c r="A40" s="9" t="s">
        <v>18</v>
      </c>
      <c r="B40" s="2" t="s">
        <v>40</v>
      </c>
      <c r="C40" s="44">
        <v>2215.1999999999998</v>
      </c>
      <c r="D40" s="44">
        <v>2054</v>
      </c>
      <c r="E40" s="44">
        <v>2385</v>
      </c>
      <c r="F40" s="44">
        <v>2406</v>
      </c>
      <c r="G40" s="52">
        <v>2685</v>
      </c>
      <c r="H40" s="44">
        <v>2704</v>
      </c>
    </row>
    <row r="41" spans="1:8" ht="22.5" x14ac:dyDescent="0.25">
      <c r="A41" s="7" t="s">
        <v>19</v>
      </c>
      <c r="B41" s="3" t="s">
        <v>5</v>
      </c>
      <c r="C41" s="43">
        <v>92.9</v>
      </c>
      <c r="D41" s="43">
        <f>D40/C40*100</f>
        <v>92.72300469483568</v>
      </c>
      <c r="E41" s="43">
        <f>E40/D40*100</f>
        <v>116.11489776046737</v>
      </c>
      <c r="F41" s="43">
        <f t="shared" ref="F41:H41" si="7">F40/E40*100</f>
        <v>100.88050314465409</v>
      </c>
      <c r="G41" s="43">
        <f t="shared" si="7"/>
        <v>111.59600997506234</v>
      </c>
      <c r="H41" s="43">
        <f t="shared" si="7"/>
        <v>100.70763500931099</v>
      </c>
    </row>
    <row r="42" spans="1:8" x14ac:dyDescent="0.25">
      <c r="A42" s="10" t="s">
        <v>38</v>
      </c>
      <c r="B42" s="3"/>
      <c r="C42" s="37"/>
      <c r="D42" s="37"/>
      <c r="E42" s="37"/>
      <c r="F42" s="37"/>
      <c r="G42" s="67"/>
      <c r="H42" s="68"/>
    </row>
    <row r="43" spans="1:8" ht="20.45" customHeight="1" x14ac:dyDescent="0.25">
      <c r="A43" s="9" t="s">
        <v>29</v>
      </c>
      <c r="B43" s="2" t="s">
        <v>40</v>
      </c>
      <c r="C43" s="44">
        <v>31511.599999999999</v>
      </c>
      <c r="D43" s="44">
        <v>32110</v>
      </c>
      <c r="E43" s="44">
        <v>38934</v>
      </c>
      <c r="F43" s="44">
        <v>39251</v>
      </c>
      <c r="G43" s="52">
        <v>43514</v>
      </c>
      <c r="H43" s="44">
        <v>44750</v>
      </c>
    </row>
    <row r="44" spans="1:8" ht="22.5" x14ac:dyDescent="0.25">
      <c r="A44" s="7" t="s">
        <v>11</v>
      </c>
      <c r="B44" s="3" t="s">
        <v>5</v>
      </c>
      <c r="C44" s="43">
        <v>153.6</v>
      </c>
      <c r="D44" s="43">
        <f>D43/C43*100</f>
        <v>101.89898323157188</v>
      </c>
      <c r="E44" s="43">
        <f>E43/D43*100</f>
        <v>121.25194643413266</v>
      </c>
      <c r="F44" s="43">
        <f t="shared" ref="F44:H44" si="8">F43/E43*100</f>
        <v>100.81419838701393</v>
      </c>
      <c r="G44" s="43">
        <f t="shared" si="8"/>
        <v>110.86086978675702</v>
      </c>
      <c r="H44" s="43">
        <f t="shared" si="8"/>
        <v>102.84046513765685</v>
      </c>
    </row>
    <row r="45" spans="1:8" x14ac:dyDescent="0.25">
      <c r="A45" s="10" t="s">
        <v>45</v>
      </c>
      <c r="B45" s="3"/>
      <c r="C45" s="37"/>
      <c r="D45" s="37"/>
      <c r="E45" s="37"/>
      <c r="F45" s="37"/>
      <c r="G45" s="67"/>
      <c r="H45" s="68"/>
    </row>
    <row r="46" spans="1:8" x14ac:dyDescent="0.25">
      <c r="A46" s="24" t="s">
        <v>46</v>
      </c>
      <c r="B46" s="2" t="s">
        <v>40</v>
      </c>
      <c r="C46" s="42">
        <v>-50624</v>
      </c>
      <c r="D46" s="42">
        <f>-D50+D48</f>
        <v>-30796</v>
      </c>
      <c r="E46" s="42">
        <f t="shared" ref="E46:H46" si="9">-E50+E48</f>
        <v>-25590</v>
      </c>
      <c r="F46" s="42">
        <f t="shared" si="9"/>
        <v>-22317</v>
      </c>
      <c r="G46" s="42">
        <f t="shared" si="9"/>
        <v>-20035</v>
      </c>
      <c r="H46" s="42">
        <f t="shared" si="9"/>
        <v>-17867</v>
      </c>
    </row>
    <row r="47" spans="1:8" ht="21.75" customHeight="1" x14ac:dyDescent="0.25">
      <c r="A47" s="25" t="s">
        <v>11</v>
      </c>
      <c r="B47" s="1" t="s">
        <v>7</v>
      </c>
      <c r="C47" s="43" t="s">
        <v>47</v>
      </c>
      <c r="D47" s="43" t="s">
        <v>47</v>
      </c>
      <c r="E47" s="43" t="s">
        <v>47</v>
      </c>
      <c r="F47" s="43" t="s">
        <v>47</v>
      </c>
      <c r="G47" s="43" t="s">
        <v>47</v>
      </c>
      <c r="H47" s="43" t="s">
        <v>47</v>
      </c>
    </row>
    <row r="48" spans="1:8" ht="18" customHeight="1" x14ac:dyDescent="0.25">
      <c r="A48" s="24" t="s">
        <v>48</v>
      </c>
      <c r="B48" s="2" t="s">
        <v>40</v>
      </c>
      <c r="C48" s="44">
        <v>12491.4</v>
      </c>
      <c r="D48" s="44">
        <v>11245</v>
      </c>
      <c r="E48" s="44">
        <v>12214</v>
      </c>
      <c r="F48" s="44">
        <v>12257</v>
      </c>
      <c r="G48" s="52">
        <v>12578</v>
      </c>
      <c r="H48" s="66">
        <v>12673</v>
      </c>
    </row>
    <row r="49" spans="1:9" ht="24.6" customHeight="1" x14ac:dyDescent="0.25">
      <c r="A49" s="25" t="s">
        <v>11</v>
      </c>
      <c r="B49" s="1" t="s">
        <v>7</v>
      </c>
      <c r="C49" s="43">
        <v>70.3</v>
      </c>
      <c r="D49" s="43">
        <f>D48/C48*100</f>
        <v>90.02193509134284</v>
      </c>
      <c r="E49" s="43">
        <f t="shared" ref="E49:H49" si="10">E48/D48*100</f>
        <v>108.61716318363716</v>
      </c>
      <c r="F49" s="43">
        <f t="shared" si="10"/>
        <v>100.35205501883084</v>
      </c>
      <c r="G49" s="43">
        <f t="shared" si="10"/>
        <v>102.61891164232684</v>
      </c>
      <c r="H49" s="43">
        <f t="shared" si="10"/>
        <v>100.75528700906344</v>
      </c>
    </row>
    <row r="50" spans="1:9" ht="17.25" customHeight="1" x14ac:dyDescent="0.25">
      <c r="A50" s="24" t="s">
        <v>49</v>
      </c>
      <c r="B50" s="2" t="s">
        <v>40</v>
      </c>
      <c r="C50" s="44">
        <v>63115.4</v>
      </c>
      <c r="D50" s="44">
        <v>42041</v>
      </c>
      <c r="E50" s="44">
        <v>37804</v>
      </c>
      <c r="F50" s="44">
        <v>34574</v>
      </c>
      <c r="G50" s="52">
        <v>32613</v>
      </c>
      <c r="H50" s="66">
        <v>30540</v>
      </c>
      <c r="I50" s="76"/>
    </row>
    <row r="51" spans="1:9" ht="23.25" customHeight="1" x14ac:dyDescent="0.25">
      <c r="A51" s="25" t="s">
        <v>11</v>
      </c>
      <c r="B51" s="1" t="s">
        <v>7</v>
      </c>
      <c r="C51" s="45">
        <v>328.1</v>
      </c>
      <c r="D51" s="45">
        <f>D50/C50*100</f>
        <v>66.609733915969798</v>
      </c>
      <c r="E51" s="45">
        <f t="shared" ref="E51:H51" si="11">E50/D50*100</f>
        <v>89.921743060345847</v>
      </c>
      <c r="F51" s="45">
        <f t="shared" si="11"/>
        <v>91.455930589355631</v>
      </c>
      <c r="G51" s="45">
        <f t="shared" si="11"/>
        <v>94.328107826690584</v>
      </c>
      <c r="H51" s="45">
        <f t="shared" si="11"/>
        <v>93.643639039646757</v>
      </c>
    </row>
    <row r="52" spans="1:9" x14ac:dyDescent="0.25">
      <c r="A52" s="10" t="s">
        <v>50</v>
      </c>
      <c r="B52" s="3"/>
      <c r="C52" s="37"/>
      <c r="D52" s="37"/>
      <c r="E52" s="37"/>
      <c r="F52" s="37"/>
      <c r="G52" s="67"/>
      <c r="H52" s="77"/>
    </row>
    <row r="53" spans="1:9" x14ac:dyDescent="0.25">
      <c r="A53" s="15" t="s">
        <v>58</v>
      </c>
      <c r="B53" s="2" t="s">
        <v>20</v>
      </c>
      <c r="C53" s="47">
        <v>31505.4</v>
      </c>
      <c r="D53" s="47">
        <v>34702</v>
      </c>
      <c r="E53" s="47">
        <v>35214</v>
      </c>
      <c r="F53" s="47">
        <v>36675</v>
      </c>
      <c r="G53" s="62">
        <v>38570</v>
      </c>
      <c r="H53" s="47">
        <v>40312</v>
      </c>
    </row>
    <row r="54" spans="1:9" ht="22.5" x14ac:dyDescent="0.25">
      <c r="A54" s="25" t="s">
        <v>11</v>
      </c>
      <c r="B54" s="1" t="s">
        <v>7</v>
      </c>
      <c r="C54" s="48">
        <v>103.2</v>
      </c>
      <c r="D54" s="48">
        <f>D53/C53*100</f>
        <v>110.14619715985197</v>
      </c>
      <c r="E54" s="48">
        <f t="shared" ref="E54:H54" si="12">E53/D53*100</f>
        <v>101.4754192841911</v>
      </c>
      <c r="F54" s="48">
        <f t="shared" si="12"/>
        <v>104.14891804395978</v>
      </c>
      <c r="G54" s="48">
        <f t="shared" si="12"/>
        <v>105.16700749829585</v>
      </c>
      <c r="H54" s="48">
        <f t="shared" si="12"/>
        <v>104.5164635727249</v>
      </c>
    </row>
    <row r="55" spans="1:9" ht="22.5" x14ac:dyDescent="0.25">
      <c r="A55" s="15" t="s">
        <v>21</v>
      </c>
      <c r="B55" s="1" t="s">
        <v>5</v>
      </c>
      <c r="C55" s="49">
        <v>94.6</v>
      </c>
      <c r="D55" s="49">
        <f>D53/C53/1.155*100</f>
        <v>95.364672865672702</v>
      </c>
      <c r="E55" s="49">
        <f>E54/E56*100</f>
        <v>94.395738869014977</v>
      </c>
      <c r="F55" s="49">
        <f t="shared" ref="F55:H55" si="13">F54/F56*100</f>
        <v>98.719353596170407</v>
      </c>
      <c r="G55" s="49">
        <f t="shared" si="13"/>
        <v>100.35019799455711</v>
      </c>
      <c r="H55" s="49">
        <f t="shared" si="13"/>
        <v>100.20753937941026</v>
      </c>
    </row>
    <row r="56" spans="1:9" x14ac:dyDescent="0.25">
      <c r="A56" s="15" t="s">
        <v>57</v>
      </c>
      <c r="B56" s="1" t="s">
        <v>44</v>
      </c>
      <c r="C56" s="49">
        <v>107.8</v>
      </c>
      <c r="D56" s="49">
        <v>115.5</v>
      </c>
      <c r="E56" s="49">
        <v>107.5</v>
      </c>
      <c r="F56" s="49">
        <v>105.5</v>
      </c>
      <c r="G56" s="49">
        <v>104.8</v>
      </c>
      <c r="H56" s="49">
        <v>104.3</v>
      </c>
    </row>
    <row r="57" spans="1:9" x14ac:dyDescent="0.25">
      <c r="A57" s="10" t="s">
        <v>51</v>
      </c>
      <c r="B57" s="3"/>
      <c r="C57" s="37"/>
      <c r="D57" s="37"/>
      <c r="E57" s="37"/>
      <c r="F57" s="37"/>
      <c r="G57" s="67"/>
      <c r="H57" s="77"/>
    </row>
    <row r="58" spans="1:9" ht="23.25" customHeight="1" x14ac:dyDescent="0.25">
      <c r="A58" s="32" t="s">
        <v>53</v>
      </c>
      <c r="B58" s="2" t="s">
        <v>25</v>
      </c>
      <c r="C58" s="44">
        <v>255.7</v>
      </c>
      <c r="D58" s="44">
        <v>251.4</v>
      </c>
      <c r="E58" s="44">
        <v>253.2</v>
      </c>
      <c r="F58" s="44">
        <v>253.7</v>
      </c>
      <c r="G58" s="52">
        <v>253.6</v>
      </c>
      <c r="H58" s="44">
        <v>253.4</v>
      </c>
    </row>
    <row r="59" spans="1:9" ht="23.25" customHeight="1" x14ac:dyDescent="0.25">
      <c r="A59" s="32" t="s">
        <v>54</v>
      </c>
      <c r="B59" s="3" t="s">
        <v>22</v>
      </c>
      <c r="C59" s="36">
        <v>0.3</v>
      </c>
      <c r="D59" s="36">
        <v>0.3</v>
      </c>
      <c r="E59" s="36">
        <v>0.3</v>
      </c>
      <c r="F59" s="36">
        <v>0.3</v>
      </c>
      <c r="G59" s="36">
        <v>0.3</v>
      </c>
      <c r="H59" s="36">
        <v>0.3</v>
      </c>
    </row>
    <row r="60" spans="1:9" ht="21" x14ac:dyDescent="0.25">
      <c r="A60" s="32" t="s">
        <v>55</v>
      </c>
      <c r="B60" s="2" t="s">
        <v>40</v>
      </c>
      <c r="C60" s="44">
        <v>53172.6</v>
      </c>
      <c r="D60" s="44">
        <v>46085</v>
      </c>
      <c r="E60" s="44">
        <v>46693.2</v>
      </c>
      <c r="F60" s="47">
        <v>48054</v>
      </c>
      <c r="G60" s="62">
        <v>49512</v>
      </c>
      <c r="H60" s="47">
        <v>50990</v>
      </c>
    </row>
    <row r="61" spans="1:9" ht="22.5" x14ac:dyDescent="0.25">
      <c r="A61" s="25" t="s">
        <v>11</v>
      </c>
      <c r="B61" s="3" t="s">
        <v>5</v>
      </c>
      <c r="C61" s="43">
        <v>94.4</v>
      </c>
      <c r="D61" s="43">
        <f>D60/C60*100</f>
        <v>86.670578455821229</v>
      </c>
      <c r="E61" s="43">
        <f t="shared" ref="E61" si="14">E60/D60*100</f>
        <v>101.3197352717804</v>
      </c>
      <c r="F61" s="43">
        <f t="shared" ref="F61" si="15">F60/E60*100</f>
        <v>102.91434298784405</v>
      </c>
      <c r="G61" s="43">
        <f t="shared" ref="G61" si="16">G60/F60*100</f>
        <v>103.03408665251592</v>
      </c>
      <c r="H61" s="43">
        <f t="shared" ref="H61" si="17">H60/G60*100</f>
        <v>102.98513491678784</v>
      </c>
    </row>
    <row r="62" spans="1:9" x14ac:dyDescent="0.25">
      <c r="A62" s="32" t="s">
        <v>56</v>
      </c>
      <c r="B62" s="2" t="s">
        <v>40</v>
      </c>
      <c r="C62" s="44">
        <v>95996.800000000003</v>
      </c>
      <c r="D62" s="44">
        <v>75970</v>
      </c>
      <c r="E62" s="44">
        <v>77940</v>
      </c>
      <c r="F62" s="47">
        <v>80550</v>
      </c>
      <c r="G62" s="62">
        <v>82780</v>
      </c>
      <c r="H62" s="47">
        <v>84504</v>
      </c>
    </row>
    <row r="63" spans="1:9" ht="22.5" x14ac:dyDescent="0.25">
      <c r="A63" s="25" t="s">
        <v>11</v>
      </c>
      <c r="B63" s="3" t="s">
        <v>5</v>
      </c>
      <c r="C63" s="43">
        <v>94.3</v>
      </c>
      <c r="D63" s="43">
        <f>D62/C62*100</f>
        <v>79.138054601820059</v>
      </c>
      <c r="E63" s="43">
        <f t="shared" ref="E63:H63" si="18">E62/D62*100</f>
        <v>102.59312886665791</v>
      </c>
      <c r="F63" s="43">
        <f t="shared" si="18"/>
        <v>103.34872979214779</v>
      </c>
      <c r="G63" s="43">
        <f t="shared" si="18"/>
        <v>102.76846679081315</v>
      </c>
      <c r="H63" s="43">
        <f t="shared" si="18"/>
        <v>102.08262865426431</v>
      </c>
    </row>
    <row r="64" spans="1:9" ht="17.25" customHeight="1" x14ac:dyDescent="0.25">
      <c r="A64" s="5" t="s">
        <v>52</v>
      </c>
      <c r="B64" s="5"/>
      <c r="C64" s="5"/>
      <c r="D64" s="29"/>
      <c r="E64" s="29"/>
      <c r="F64" s="29"/>
      <c r="G64" s="29"/>
      <c r="H64" s="29"/>
    </row>
    <row r="65" spans="3:8" x14ac:dyDescent="0.25">
      <c r="C65" s="5"/>
      <c r="D65" s="29"/>
      <c r="E65" s="29"/>
      <c r="F65" s="29"/>
      <c r="G65" s="29"/>
      <c r="H65" s="30"/>
    </row>
    <row r="66" spans="3:8" x14ac:dyDescent="0.25">
      <c r="C66" s="5"/>
      <c r="D66" s="29"/>
      <c r="E66" s="29"/>
      <c r="F66" s="29"/>
      <c r="G66" s="29"/>
      <c r="H66" s="30"/>
    </row>
    <row r="67" spans="3:8" x14ac:dyDescent="0.25">
      <c r="C67" s="6"/>
      <c r="D67" s="31"/>
      <c r="E67" s="31"/>
      <c r="F67" s="31"/>
      <c r="G67" s="31"/>
      <c r="H67" s="30"/>
    </row>
    <row r="68" spans="3:8" x14ac:dyDescent="0.25">
      <c r="C68" s="6"/>
      <c r="D68" s="31"/>
      <c r="E68" s="31"/>
      <c r="F68" s="31"/>
      <c r="G68" s="31"/>
      <c r="H68" s="30"/>
    </row>
    <row r="69" spans="3:8" x14ac:dyDescent="0.25">
      <c r="C69" s="6"/>
      <c r="D69" s="31"/>
      <c r="E69" s="31"/>
      <c r="F69" s="31"/>
      <c r="G69" s="31"/>
      <c r="H69" s="30"/>
    </row>
    <row r="70" spans="3:8" x14ac:dyDescent="0.25">
      <c r="C70" s="6"/>
      <c r="D70" s="31"/>
      <c r="E70" s="31"/>
      <c r="F70" s="31"/>
      <c r="G70" s="31"/>
      <c r="H70" s="30"/>
    </row>
    <row r="71" spans="3:8" x14ac:dyDescent="0.25">
      <c r="C71" s="6"/>
      <c r="D71" s="31"/>
      <c r="E71" s="31"/>
      <c r="F71" s="31"/>
      <c r="G71" s="31"/>
      <c r="H71" s="30"/>
    </row>
    <row r="72" spans="3:8" x14ac:dyDescent="0.25">
      <c r="C72" s="6"/>
      <c r="D72" s="6"/>
      <c r="E72" s="6"/>
      <c r="F72" s="6"/>
      <c r="G72" s="6"/>
    </row>
    <row r="73" spans="3:8" x14ac:dyDescent="0.25">
      <c r="C73" s="6"/>
      <c r="D73" s="6"/>
      <c r="E73" s="6"/>
      <c r="F73" s="6"/>
      <c r="G73" s="6"/>
    </row>
    <row r="74" spans="3:8" x14ac:dyDescent="0.25">
      <c r="C74" s="6"/>
      <c r="D74" s="6"/>
      <c r="E74" s="6"/>
      <c r="F74" s="6"/>
      <c r="G74" s="6"/>
    </row>
    <row r="75" spans="3:8" x14ac:dyDescent="0.25">
      <c r="C75" s="6"/>
      <c r="D75" s="6"/>
      <c r="E75" s="6"/>
      <c r="F75" s="6"/>
      <c r="G75" s="6"/>
    </row>
    <row r="76" spans="3:8" x14ac:dyDescent="0.25">
      <c r="C76" s="6"/>
      <c r="D76" s="6"/>
      <c r="E76" s="6"/>
      <c r="F76" s="6"/>
      <c r="G76" s="6"/>
    </row>
    <row r="77" spans="3:8" x14ac:dyDescent="0.25">
      <c r="C77" s="6"/>
      <c r="D77" s="6"/>
      <c r="E77" s="6"/>
      <c r="F77" s="6"/>
      <c r="G77" s="6"/>
    </row>
    <row r="78" spans="3:8" x14ac:dyDescent="0.25">
      <c r="C78" s="6"/>
      <c r="D78" s="6"/>
      <c r="E78" s="6"/>
      <c r="F78" s="6"/>
      <c r="G78" s="6"/>
    </row>
    <row r="79" spans="3:8" x14ac:dyDescent="0.25">
      <c r="C79" s="6"/>
      <c r="D79" s="6"/>
      <c r="E79" s="6"/>
      <c r="F79" s="6"/>
      <c r="G79" s="6"/>
    </row>
    <row r="80" spans="3:8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</sheetData>
  <mergeCells count="5">
    <mergeCell ref="A2:A3"/>
    <mergeCell ref="B2:B3"/>
    <mergeCell ref="A1:H1"/>
    <mergeCell ref="F2:H2"/>
    <mergeCell ref="D2:E2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0:H21">
      <formula1>0</formula1>
      <formula2>9.99999999999999E+132</formula2>
    </dataValidation>
  </dataValidations>
  <pageMargins left="0.98425196850393704" right="0.31496062992125984" top="0.27" bottom="0.15748031496062992" header="0.28999999999999998" footer="0.15748031496062992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Макаренко Елена Владимировна</cp:lastModifiedBy>
  <cp:lastPrinted>2015-07-06T08:54:35Z</cp:lastPrinted>
  <dcterms:created xsi:type="dcterms:W3CDTF">2012-07-02T06:53:02Z</dcterms:created>
  <dcterms:modified xsi:type="dcterms:W3CDTF">2016-08-01T08:40:08Z</dcterms:modified>
</cp:coreProperties>
</file>